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9200" windowHeight="7910" activeTab="0"/>
  </bookViews>
  <sheets>
    <sheet name="Lehigh Internal Template" sheetId="1" r:id="rId1"/>
  </sheets>
  <definedNames>
    <definedName name="_Regression_Int" localSheetId="0" hidden="1">1</definedName>
    <definedName name="_xlfn.AGGREGATE" hidden="1">#NAME?</definedName>
    <definedName name="_xlnm.Print_Area" localSheetId="0">'Lehigh Internal Template'!$A$1:$N$67</definedName>
    <definedName name="Print_Area_MI">'Lehigh Internal Template'!$A$1:$M$64</definedName>
  </definedNames>
  <calcPr fullCalcOnLoad="1"/>
</workbook>
</file>

<file path=xl/sharedStrings.xml><?xml version="1.0" encoding="utf-8"?>
<sst xmlns="http://schemas.openxmlformats.org/spreadsheetml/2006/main" count="118" uniqueCount="91">
  <si>
    <t>YEAR 1</t>
  </si>
  <si>
    <t>YEAR 2</t>
  </si>
  <si>
    <t>YEAR 3</t>
  </si>
  <si>
    <t>TOTAL</t>
  </si>
  <si>
    <t>Travel</t>
  </si>
  <si>
    <t>Base</t>
  </si>
  <si>
    <t>Domestic</t>
  </si>
  <si>
    <t>Foreign</t>
  </si>
  <si>
    <t>stipend</t>
  </si>
  <si>
    <t>#mo</t>
  </si>
  <si>
    <t>first $25K</t>
  </si>
  <si>
    <t>remainder</t>
  </si>
  <si>
    <t># credits:</t>
  </si>
  <si>
    <t>undergraduate</t>
  </si>
  <si>
    <t xml:space="preserve">Grad. Asst. Stipend </t>
  </si>
  <si>
    <t>no.</t>
  </si>
  <si>
    <t>Post-doc</t>
  </si>
  <si>
    <t>benefit rate - full time</t>
  </si>
  <si>
    <t>benefit rate - part time</t>
  </si>
  <si>
    <t>indirect cost rate</t>
  </si>
  <si>
    <t>GA totals</t>
  </si>
  <si>
    <t>A. SENIOR PERSONNEL</t>
  </si>
  <si>
    <t>B. OTHER PERSONNEL</t>
  </si>
  <si>
    <t>C. FRINGE BENEFITS</t>
  </si>
  <si>
    <t>D. EQUIPMENT</t>
  </si>
  <si>
    <t>ITEM:</t>
  </si>
  <si>
    <t>E. TRAVEL</t>
  </si>
  <si>
    <t>Stipends</t>
  </si>
  <si>
    <t>Subsistence</t>
  </si>
  <si>
    <t xml:space="preserve">No:        </t>
  </si>
  <si>
    <t>G. OTHER DIRECT COSTS</t>
  </si>
  <si>
    <t>1.Materials and Supplies</t>
  </si>
  <si>
    <t>2.Publications</t>
  </si>
  <si>
    <t xml:space="preserve">6. Other: Graduate Asst. Tuition </t>
  </si>
  <si>
    <t>EQUIPMENT (TOTAL)</t>
  </si>
  <si>
    <t>F. PARTICIPANT SUPPORT</t>
  </si>
  <si>
    <t>PARTICIPANT SUPPORT (TOTAL)</t>
  </si>
  <si>
    <t>3. Consultant</t>
  </si>
  <si>
    <t>SUBTOTAL - D through G</t>
  </si>
  <si>
    <t>SUBTOTAL SALARY &amp; FRINGE (A-C)</t>
  </si>
  <si>
    <t>Employee benefits (FT)</t>
  </si>
  <si>
    <t>6. Other: Facility Use Fees</t>
  </si>
  <si>
    <t xml:space="preserve">Research Scientist - </t>
  </si>
  <si>
    <t>Employee benefits (PT)</t>
  </si>
  <si>
    <t>4. Computer Services</t>
  </si>
  <si>
    <t>H. DIRECT COST TOTAL</t>
  </si>
  <si>
    <t>I. Indirect Costs</t>
  </si>
  <si>
    <t>J. TOTAL PROJECT COSTS</t>
  </si>
  <si>
    <t xml:space="preserve">5.Subaward - </t>
  </si>
  <si>
    <t>9 Month Salary</t>
  </si>
  <si>
    <t>Annualized % Effort</t>
  </si>
  <si>
    <t>Person Months</t>
  </si>
  <si>
    <t>5.Subaward -</t>
  </si>
  <si>
    <t>YEAR 4</t>
  </si>
  <si>
    <t>YEAR 5</t>
  </si>
  <si>
    <t>benefit rate - GA</t>
  </si>
  <si>
    <t>RA,TA,GA Students Health</t>
  </si>
  <si>
    <t>Year 1</t>
  </si>
  <si>
    <t>Year 2</t>
  </si>
  <si>
    <t>Year 3</t>
  </si>
  <si>
    <t>Year 4</t>
  </si>
  <si>
    <t>Year 5</t>
  </si>
  <si>
    <t>Indirect Cost Total</t>
  </si>
  <si>
    <t>Project Total:</t>
  </si>
  <si>
    <t>Merit Increase Year 1?</t>
  </si>
  <si>
    <t>Yes</t>
  </si>
  <si>
    <t>No</t>
  </si>
  <si>
    <t>Merit Increase</t>
  </si>
  <si>
    <t>Year 1 Tuition 1/2 rate</t>
  </si>
  <si>
    <t>LIRA - Personnel Costs</t>
  </si>
  <si>
    <t>LIRA - General Cost Definition</t>
  </si>
  <si>
    <t xml:space="preserve">Agency: </t>
  </si>
  <si>
    <t xml:space="preserve">Title:  </t>
  </si>
  <si>
    <t xml:space="preserve">Project Dates: </t>
  </si>
  <si>
    <t>LIRA - Modular Budget</t>
  </si>
  <si>
    <t>Total Direct Costs</t>
  </si>
  <si>
    <t>Subaward F&amp;A</t>
  </si>
  <si>
    <t>5.Subaward-</t>
  </si>
  <si>
    <t>(Name)</t>
  </si>
  <si>
    <t>Direct Less Subaward F&amp; A</t>
  </si>
  <si>
    <t>Module Offset</t>
  </si>
  <si>
    <t>Actual Total Direct Costs</t>
  </si>
  <si>
    <t>Click "+" to Open Up Modular Budget</t>
  </si>
  <si>
    <t>Total</t>
  </si>
  <si>
    <t>Module (Round up to Nearest 25k)</t>
  </si>
  <si>
    <t>Co-PI:</t>
  </si>
  <si>
    <t>Total Directs With IC</t>
  </si>
  <si>
    <t>Total Directs Without IC</t>
  </si>
  <si>
    <t xml:space="preserve">PI: </t>
  </si>
  <si>
    <t>Benefits Total:</t>
  </si>
  <si>
    <t>FY25 Data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</si>
</sst>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(* #,##0.000_);_(* \(#,##0.000\);_(* &quot;-&quot;??_);_(@_)"/>
    <numFmt numFmtId="169" formatCode="_(* #,##0.0000_);_(* \(#,##0.0000\);_(* &quot;-&quot;??_);_(@_)"/>
    <numFmt numFmtId="170" formatCode="_(* #,##0.0_);_(* \(#,##0.0\);_(* &quot;-&quot;??_);_(@_)"/>
    <numFmt numFmtId="171" formatCode="_(* #,##0_);_(* \(#,##0\);_(* &quot;-&quot;??_);_(@_)"/>
    <numFmt numFmtId="172" formatCode="[$-409]dddd\,\ mmmm\ d\,\ yyyy"/>
    <numFmt numFmtId="173" formatCode="[$-409]h:mm:ss\ AM/PM"/>
    <numFmt numFmtId="174" formatCode="&quot;$&quot;#,##0.00"/>
    <numFmt numFmtId="175" formatCode="0.000%"/>
    <numFmt numFmtId="176" formatCode="0.0000"/>
  </numFmts>
  <fonts count="42">
    <font>
      <sz val="10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u val="single"/>
      <sz val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4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32">
    <xf numFmtId="0" fontId="0" fillId="0" borderId="0" xfId="0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0" xfId="0" applyFont="1" applyAlignment="1">
      <alignment/>
    </xf>
    <xf numFmtId="0" fontId="5" fillId="0" borderId="12" xfId="0" applyFont="1" applyBorder="1" applyAlignment="1">
      <alignment/>
    </xf>
    <xf numFmtId="0" fontId="5" fillId="0" borderId="0" xfId="0" applyFont="1" applyAlignment="1" applyProtection="1">
      <alignment horizontal="centerContinuous"/>
      <protection/>
    </xf>
    <xf numFmtId="0" fontId="5" fillId="0" borderId="13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horizontal="center"/>
      <protection/>
    </xf>
    <xf numFmtId="0" fontId="6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5" fillId="0" borderId="0" xfId="0" applyFont="1" applyAlignment="1" applyProtection="1">
      <alignment horizontal="left"/>
      <protection/>
    </xf>
    <xf numFmtId="37" fontId="5" fillId="0" borderId="0" xfId="0" applyNumberFormat="1" applyFont="1" applyAlignment="1" applyProtection="1">
      <alignment/>
      <protection/>
    </xf>
    <xf numFmtId="0" fontId="6" fillId="33" borderId="0" xfId="0" applyFont="1" applyFill="1" applyAlignment="1" applyProtection="1">
      <alignment horizontal="left"/>
      <protection/>
    </xf>
    <xf numFmtId="37" fontId="5" fillId="33" borderId="0" xfId="0" applyNumberFormat="1" applyFont="1" applyFill="1" applyAlignment="1" applyProtection="1">
      <alignment/>
      <protection/>
    </xf>
    <xf numFmtId="0" fontId="7" fillId="0" borderId="0" xfId="0" applyFont="1" applyBorder="1" applyAlignment="1">
      <alignment horizontal="right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37" fontId="7" fillId="0" borderId="0" xfId="0" applyNumberFormat="1" applyFont="1" applyAlignment="1" applyProtection="1">
      <alignment/>
      <protection/>
    </xf>
    <xf numFmtId="0" fontId="5" fillId="0" borderId="0" xfId="0" applyFont="1" applyAlignment="1">
      <alignment horizontal="center"/>
    </xf>
    <xf numFmtId="37" fontId="5" fillId="0" borderId="14" xfId="0" applyNumberFormat="1" applyFont="1" applyBorder="1" applyAlignment="1" applyProtection="1">
      <alignment/>
      <protection/>
    </xf>
    <xf numFmtId="0" fontId="5" fillId="33" borderId="0" xfId="0" applyFont="1" applyFill="1" applyAlignment="1">
      <alignment horizontal="center"/>
    </xf>
    <xf numFmtId="0" fontId="8" fillId="0" borderId="12" xfId="0" applyFont="1" applyBorder="1" applyAlignment="1">
      <alignment/>
    </xf>
    <xf numFmtId="0" fontId="8" fillId="0" borderId="0" xfId="0" applyFont="1" applyAlignment="1" applyProtection="1">
      <alignment horizontal="left"/>
      <protection/>
    </xf>
    <xf numFmtId="0" fontId="8" fillId="0" borderId="0" xfId="0" applyFont="1" applyAlignment="1">
      <alignment/>
    </xf>
    <xf numFmtId="37" fontId="8" fillId="0" borderId="0" xfId="0" applyNumberFormat="1" applyFont="1" applyAlignment="1" applyProtection="1">
      <alignment/>
      <protection/>
    </xf>
    <xf numFmtId="0" fontId="7" fillId="0" borderId="0" xfId="0" applyFont="1" applyAlignment="1" applyProtection="1">
      <alignment horizontal="left"/>
      <protection/>
    </xf>
    <xf numFmtId="37" fontId="5" fillId="0" borderId="0" xfId="0" applyNumberFormat="1" applyFont="1" applyBorder="1" applyAlignment="1" applyProtection="1">
      <alignment/>
      <protection/>
    </xf>
    <xf numFmtId="0" fontId="5" fillId="0" borderId="14" xfId="0" applyFont="1" applyBorder="1" applyAlignment="1">
      <alignment/>
    </xf>
    <xf numFmtId="9" fontId="5" fillId="0" borderId="0" xfId="0" applyNumberFormat="1" applyFont="1" applyAlignment="1" quotePrefix="1">
      <alignment/>
    </xf>
    <xf numFmtId="0" fontId="5" fillId="0" borderId="0" xfId="0" applyFont="1" applyBorder="1" applyAlignment="1">
      <alignment/>
    </xf>
    <xf numFmtId="0" fontId="5" fillId="6" borderId="0" xfId="0" applyFont="1" applyFill="1" applyAlignment="1" applyProtection="1">
      <alignment horizontal="left"/>
      <protection/>
    </xf>
    <xf numFmtId="0" fontId="5" fillId="6" borderId="0" xfId="0" applyFont="1" applyFill="1" applyAlignment="1">
      <alignment/>
    </xf>
    <xf numFmtId="37" fontId="5" fillId="6" borderId="0" xfId="0" applyNumberFormat="1" applyFont="1" applyFill="1" applyAlignment="1" applyProtection="1">
      <alignment/>
      <protection/>
    </xf>
    <xf numFmtId="0" fontId="5" fillId="7" borderId="0" xfId="0" applyFont="1" applyFill="1" applyAlignment="1" applyProtection="1">
      <alignment horizontal="left"/>
      <protection/>
    </xf>
    <xf numFmtId="0" fontId="5" fillId="7" borderId="0" xfId="0" applyFont="1" applyFill="1" applyAlignment="1">
      <alignment/>
    </xf>
    <xf numFmtId="37" fontId="5" fillId="7" borderId="0" xfId="0" applyNumberFormat="1" applyFont="1" applyFill="1" applyAlignment="1" applyProtection="1">
      <alignment/>
      <protection/>
    </xf>
    <xf numFmtId="0" fontId="5" fillId="4" borderId="0" xfId="0" applyFont="1" applyFill="1" applyAlignment="1" applyProtection="1">
      <alignment horizontal="left"/>
      <protection/>
    </xf>
    <xf numFmtId="0" fontId="5" fillId="4" borderId="0" xfId="0" applyFont="1" applyFill="1" applyAlignment="1">
      <alignment/>
    </xf>
    <xf numFmtId="37" fontId="5" fillId="4" borderId="0" xfId="0" applyNumberFormat="1" applyFont="1" applyFill="1" applyBorder="1" applyAlignment="1" applyProtection="1">
      <alignment/>
      <protection/>
    </xf>
    <xf numFmtId="0" fontId="5" fillId="0" borderId="0" xfId="0" applyFont="1" applyAlignment="1">
      <alignment horizontal="left"/>
    </xf>
    <xf numFmtId="0" fontId="6" fillId="0" borderId="0" xfId="0" applyFont="1" applyFill="1" applyAlignment="1" applyProtection="1">
      <alignment horizontal="left"/>
      <protection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37" fontId="5" fillId="0" borderId="0" xfId="0" applyNumberFormat="1" applyFont="1" applyFill="1" applyAlignment="1" applyProtection="1">
      <alignment/>
      <protection/>
    </xf>
    <xf numFmtId="37" fontId="5" fillId="0" borderId="0" xfId="0" applyNumberFormat="1" applyFont="1" applyFill="1" applyBorder="1" applyAlignment="1" applyProtection="1">
      <alignment/>
      <protection/>
    </xf>
    <xf numFmtId="37" fontId="8" fillId="0" borderId="0" xfId="0" applyNumberFormat="1" applyFont="1" applyFill="1" applyAlignment="1" applyProtection="1">
      <alignment/>
      <protection/>
    </xf>
    <xf numFmtId="0" fontId="5" fillId="0" borderId="15" xfId="0" applyFont="1" applyBorder="1" applyAlignment="1">
      <alignment vertical="center"/>
    </xf>
    <xf numFmtId="0" fontId="5" fillId="0" borderId="16" xfId="0" applyFont="1" applyBorder="1" applyAlignment="1" applyProtection="1">
      <alignment horizontal="left" vertical="center"/>
      <protection/>
    </xf>
    <xf numFmtId="0" fontId="5" fillId="0" borderId="16" xfId="0" applyFont="1" applyBorder="1" applyAlignment="1">
      <alignment vertical="center"/>
    </xf>
    <xf numFmtId="37" fontId="5" fillId="0" borderId="16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vertical="center"/>
    </xf>
    <xf numFmtId="37" fontId="5" fillId="0" borderId="0" xfId="0" applyNumberFormat="1" applyFont="1" applyAlignment="1">
      <alignment/>
    </xf>
    <xf numFmtId="37" fontId="5" fillId="0" borderId="0" xfId="0" applyNumberFormat="1" applyFont="1" applyAlignment="1">
      <alignment vertical="center"/>
    </xf>
    <xf numFmtId="0" fontId="6" fillId="0" borderId="0" xfId="0" applyFont="1" applyAlignment="1">
      <alignment/>
    </xf>
    <xf numFmtId="37" fontId="5" fillId="0" borderId="17" xfId="0" applyNumberFormat="1" applyFont="1" applyBorder="1" applyAlignment="1" applyProtection="1">
      <alignment/>
      <protection/>
    </xf>
    <xf numFmtId="3" fontId="5" fillId="7" borderId="0" xfId="0" applyNumberFormat="1" applyFont="1" applyFill="1" applyAlignment="1">
      <alignment/>
    </xf>
    <xf numFmtId="3" fontId="5" fillId="6" borderId="0" xfId="0" applyNumberFormat="1" applyFont="1" applyFill="1" applyAlignment="1">
      <alignment/>
    </xf>
    <xf numFmtId="0" fontId="5" fillId="0" borderId="0" xfId="0" applyFont="1" applyAlignment="1">
      <alignment wrapText="1"/>
    </xf>
    <xf numFmtId="3" fontId="5" fillId="7" borderId="0" xfId="0" applyNumberFormat="1" applyFont="1" applyFill="1" applyAlignment="1">
      <alignment horizontal="right"/>
    </xf>
    <xf numFmtId="3" fontId="5" fillId="0" borderId="0" xfId="0" applyNumberFormat="1" applyFont="1" applyAlignment="1">
      <alignment/>
    </xf>
    <xf numFmtId="37" fontId="5" fillId="0" borderId="0" xfId="0" applyNumberFormat="1" applyFont="1" applyBorder="1" applyAlignment="1" applyProtection="1">
      <alignment horizontal="right"/>
      <protection/>
    </xf>
    <xf numFmtId="3" fontId="5" fillId="0" borderId="17" xfId="0" applyNumberFormat="1" applyFont="1" applyBorder="1" applyAlignment="1">
      <alignment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22" xfId="0" applyFont="1" applyBorder="1" applyAlignment="1">
      <alignment/>
    </xf>
    <xf numFmtId="0" fontId="5" fillId="0" borderId="23" xfId="0" applyFont="1" applyBorder="1" applyAlignment="1">
      <alignment/>
    </xf>
    <xf numFmtId="0" fontId="8" fillId="0" borderId="24" xfId="0" applyFont="1" applyBorder="1" applyAlignment="1">
      <alignment/>
    </xf>
    <xf numFmtId="0" fontId="5" fillId="0" borderId="0" xfId="0" applyFont="1" applyAlignment="1">
      <alignment horizontal="right"/>
    </xf>
    <xf numFmtId="37" fontId="5" fillId="0" borderId="14" xfId="0" applyNumberFormat="1" applyFont="1" applyFill="1" applyBorder="1" applyAlignment="1" applyProtection="1">
      <alignment/>
      <protection/>
    </xf>
    <xf numFmtId="3" fontId="5" fillId="0" borderId="0" xfId="0" applyNumberFormat="1" applyFont="1" applyBorder="1" applyAlignment="1" applyProtection="1">
      <alignment/>
      <protection/>
    </xf>
    <xf numFmtId="0" fontId="8" fillId="0" borderId="22" xfId="0" applyFont="1" applyBorder="1" applyAlignment="1">
      <alignment/>
    </xf>
    <xf numFmtId="42" fontId="5" fillId="0" borderId="0" xfId="0" applyNumberFormat="1" applyFont="1" applyBorder="1" applyAlignment="1">
      <alignment horizontal="center"/>
    </xf>
    <xf numFmtId="42" fontId="5" fillId="0" borderId="21" xfId="0" applyNumberFormat="1" applyFont="1" applyBorder="1" applyAlignment="1">
      <alignment horizontal="center"/>
    </xf>
    <xf numFmtId="0" fontId="5" fillId="33" borderId="0" xfId="0" applyFont="1" applyFill="1" applyAlignment="1">
      <alignment wrapText="1"/>
    </xf>
    <xf numFmtId="0" fontId="8" fillId="0" borderId="24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42" fontId="5" fillId="0" borderId="0" xfId="0" applyNumberFormat="1" applyFont="1" applyBorder="1" applyAlignment="1">
      <alignment horizontal="center" vertical="center"/>
    </xf>
    <xf numFmtId="42" fontId="5" fillId="0" borderId="21" xfId="0" applyNumberFormat="1" applyFont="1" applyBorder="1" applyAlignment="1">
      <alignment horizontal="center" vertical="center"/>
    </xf>
    <xf numFmtId="42" fontId="8" fillId="0" borderId="25" xfId="0" applyNumberFormat="1" applyFont="1" applyBorder="1" applyAlignment="1">
      <alignment horizontal="center"/>
    </xf>
    <xf numFmtId="42" fontId="8" fillId="0" borderId="23" xfId="0" applyNumberFormat="1" applyFont="1" applyBorder="1" applyAlignment="1">
      <alignment horizontal="center"/>
    </xf>
    <xf numFmtId="10" fontId="5" fillId="0" borderId="0" xfId="0" applyNumberFormat="1" applyFont="1" applyBorder="1" applyAlignment="1">
      <alignment horizontal="center"/>
    </xf>
    <xf numFmtId="10" fontId="5" fillId="0" borderId="25" xfId="0" applyNumberFormat="1" applyFont="1" applyBorder="1" applyAlignment="1">
      <alignment horizontal="center"/>
    </xf>
    <xf numFmtId="0" fontId="5" fillId="0" borderId="11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20" xfId="0" applyFont="1" applyBorder="1" applyAlignment="1" applyProtection="1">
      <alignment horizontal="left"/>
      <protection/>
    </xf>
    <xf numFmtId="0" fontId="5" fillId="0" borderId="20" xfId="0" applyFont="1" applyBorder="1" applyAlignment="1">
      <alignment horizontal="left"/>
    </xf>
    <xf numFmtId="0" fontId="5" fillId="0" borderId="22" xfId="0" applyFont="1" applyBorder="1" applyAlignment="1">
      <alignment horizontal="left"/>
    </xf>
    <xf numFmtId="0" fontId="5" fillId="0" borderId="25" xfId="0" applyFont="1" applyBorder="1" applyAlignment="1">
      <alignment/>
    </xf>
    <xf numFmtId="42" fontId="5" fillId="0" borderId="0" xfId="0" applyNumberFormat="1" applyFont="1" applyAlignment="1">
      <alignment/>
    </xf>
    <xf numFmtId="42" fontId="8" fillId="13" borderId="0" xfId="0" applyNumberFormat="1" applyFont="1" applyFill="1" applyAlignment="1">
      <alignment/>
    </xf>
    <xf numFmtId="37" fontId="5" fillId="0" borderId="0" xfId="0" applyNumberFormat="1" applyFont="1" applyAlignment="1" applyProtection="1">
      <alignment horizontal="center"/>
      <protection/>
    </xf>
    <xf numFmtId="0" fontId="5" fillId="0" borderId="0" xfId="0" applyFont="1" applyAlignment="1">
      <alignment horizontal="left" wrapText="1"/>
    </xf>
    <xf numFmtId="0" fontId="5" fillId="0" borderId="24" xfId="0" applyFont="1" applyBorder="1" applyAlignment="1">
      <alignment/>
    </xf>
    <xf numFmtId="0" fontId="5" fillId="0" borderId="24" xfId="0" applyFont="1" applyBorder="1" applyAlignment="1">
      <alignment horizontal="center"/>
    </xf>
    <xf numFmtId="37" fontId="5" fillId="0" borderId="19" xfId="0" applyNumberFormat="1" applyFont="1" applyBorder="1" applyAlignment="1" applyProtection="1">
      <alignment horizontal="center"/>
      <protection/>
    </xf>
    <xf numFmtId="0" fontId="5" fillId="7" borderId="20" xfId="0" applyFont="1" applyFill="1" applyBorder="1" applyAlignment="1" applyProtection="1">
      <alignment horizontal="left"/>
      <protection/>
    </xf>
    <xf numFmtId="0" fontId="5" fillId="7" borderId="0" xfId="0" applyFont="1" applyFill="1" applyBorder="1" applyAlignment="1">
      <alignment/>
    </xf>
    <xf numFmtId="0" fontId="5" fillId="6" borderId="20" xfId="0" applyFont="1" applyFill="1" applyBorder="1" applyAlignment="1" applyProtection="1">
      <alignment horizontal="left"/>
      <protection/>
    </xf>
    <xf numFmtId="0" fontId="5" fillId="6" borderId="0" xfId="0" applyFont="1" applyFill="1" applyBorder="1" applyAlignment="1">
      <alignment/>
    </xf>
    <xf numFmtId="0" fontId="5" fillId="4" borderId="22" xfId="0" applyFont="1" applyFill="1" applyBorder="1" applyAlignment="1" applyProtection="1">
      <alignment horizontal="left"/>
      <protection/>
    </xf>
    <xf numFmtId="0" fontId="5" fillId="4" borderId="25" xfId="0" applyFont="1" applyFill="1" applyBorder="1" applyAlignment="1">
      <alignment/>
    </xf>
    <xf numFmtId="0" fontId="8" fillId="0" borderId="18" xfId="0" applyFont="1" applyBorder="1" applyAlignment="1">
      <alignment/>
    </xf>
    <xf numFmtId="0" fontId="5" fillId="0" borderId="20" xfId="0" applyFont="1" applyBorder="1" applyAlignment="1">
      <alignment wrapText="1"/>
    </xf>
    <xf numFmtId="0" fontId="5" fillId="33" borderId="26" xfId="0" applyFont="1" applyFill="1" applyBorder="1" applyAlignment="1">
      <alignment/>
    </xf>
    <xf numFmtId="37" fontId="5" fillId="0" borderId="26" xfId="0" applyNumberFormat="1" applyFont="1" applyBorder="1" applyAlignment="1" applyProtection="1">
      <alignment/>
      <protection/>
    </xf>
    <xf numFmtId="37" fontId="5" fillId="0" borderId="27" xfId="0" applyNumberFormat="1" applyFont="1" applyBorder="1" applyAlignment="1" applyProtection="1">
      <alignment/>
      <protection/>
    </xf>
    <xf numFmtId="37" fontId="5" fillId="33" borderId="26" xfId="0" applyNumberFormat="1" applyFont="1" applyFill="1" applyBorder="1" applyAlignment="1" applyProtection="1">
      <alignment/>
      <protection/>
    </xf>
    <xf numFmtId="37" fontId="5" fillId="0" borderId="26" xfId="0" applyNumberFormat="1" applyFont="1" applyBorder="1" applyAlignment="1">
      <alignment/>
    </xf>
    <xf numFmtId="37" fontId="5" fillId="0" borderId="26" xfId="0" applyNumberFormat="1" applyFont="1" applyFill="1" applyBorder="1" applyAlignment="1" applyProtection="1">
      <alignment/>
      <protection/>
    </xf>
    <xf numFmtId="37" fontId="8" fillId="0" borderId="26" xfId="0" applyNumberFormat="1" applyFont="1" applyBorder="1" applyAlignment="1" applyProtection="1">
      <alignment/>
      <protection/>
    </xf>
    <xf numFmtId="37" fontId="5" fillId="0" borderId="28" xfId="0" applyNumberFormat="1" applyFont="1" applyBorder="1" applyAlignment="1" applyProtection="1">
      <alignment/>
      <protection/>
    </xf>
    <xf numFmtId="37" fontId="5" fillId="7" borderId="26" xfId="0" applyNumberFormat="1" applyFont="1" applyFill="1" applyBorder="1" applyAlignment="1" applyProtection="1">
      <alignment/>
      <protection/>
    </xf>
    <xf numFmtId="37" fontId="5" fillId="6" borderId="26" xfId="0" applyNumberFormat="1" applyFont="1" applyFill="1" applyBorder="1" applyAlignment="1" applyProtection="1">
      <alignment/>
      <protection/>
    </xf>
    <xf numFmtId="37" fontId="5" fillId="4" borderId="26" xfId="0" applyNumberFormat="1" applyFont="1" applyFill="1" applyBorder="1" applyAlignment="1" applyProtection="1">
      <alignment/>
      <protection/>
    </xf>
    <xf numFmtId="37" fontId="8" fillId="34" borderId="29" xfId="0" applyNumberFormat="1" applyFont="1" applyFill="1" applyBorder="1" applyAlignment="1" applyProtection="1">
      <alignment horizontal="center" vertical="center"/>
      <protection/>
    </xf>
    <xf numFmtId="0" fontId="8" fillId="0" borderId="0" xfId="0" applyFont="1" applyAlignment="1">
      <alignment horizontal="left"/>
    </xf>
    <xf numFmtId="0" fontId="5" fillId="0" borderId="0" xfId="0" applyFont="1" applyBorder="1" applyAlignment="1">
      <alignment horizontal="left"/>
    </xf>
    <xf numFmtId="42" fontId="8" fillId="13" borderId="0" xfId="0" applyNumberFormat="1" applyFont="1" applyFill="1" applyAlignment="1">
      <alignment horizontal="center"/>
    </xf>
    <xf numFmtId="37" fontId="6" fillId="0" borderId="0" xfId="0" applyNumberFormat="1" applyFont="1" applyAlignment="1" applyProtection="1">
      <alignment horizontal="center"/>
      <protection/>
    </xf>
    <xf numFmtId="0" fontId="8" fillId="0" borderId="20" xfId="0" applyFont="1" applyBorder="1" applyAlignment="1">
      <alignment wrapText="1"/>
    </xf>
    <xf numFmtId="0" fontId="5" fillId="0" borderId="20" xfId="0" applyFont="1" applyBorder="1" applyAlignment="1">
      <alignment/>
    </xf>
    <xf numFmtId="42" fontId="5" fillId="0" borderId="25" xfId="0" applyNumberFormat="1" applyFont="1" applyBorder="1" applyAlignment="1">
      <alignment horizontal="center"/>
    </xf>
    <xf numFmtId="42" fontId="5" fillId="0" borderId="23" xfId="0" applyNumberFormat="1" applyFont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5" fillId="2" borderId="25" xfId="0" applyFont="1" applyFill="1" applyBorder="1" applyAlignment="1">
      <alignment horizontal="center"/>
    </xf>
    <xf numFmtId="0" fontId="5" fillId="0" borderId="11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11" borderId="18" xfId="0" applyFont="1" applyFill="1" applyBorder="1" applyAlignment="1">
      <alignment horizontal="center"/>
    </xf>
    <xf numFmtId="0" fontId="5" fillId="11" borderId="24" xfId="0" applyFont="1" applyFill="1" applyBorder="1" applyAlignment="1">
      <alignment horizontal="center"/>
    </xf>
    <xf numFmtId="0" fontId="5" fillId="11" borderId="19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 transitionEvaluation="1" transitionEntry="1"/>
  <dimension ref="A1:V91"/>
  <sheetViews>
    <sheetView showGridLines="0" tabSelected="1" workbookViewId="0" topLeftCell="A1">
      <selection activeCell="O20" sqref="O20"/>
    </sheetView>
  </sheetViews>
  <sheetFormatPr defaultColWidth="9.7109375" defaultRowHeight="12.75" outlineLevelRow="1"/>
  <cols>
    <col min="1" max="1" width="1.7109375" style="3" customWidth="1"/>
    <col min="2" max="2" width="13.421875" style="3" customWidth="1"/>
    <col min="3" max="4" width="13.00390625" style="3" customWidth="1"/>
    <col min="5" max="5" width="11.140625" style="3" customWidth="1"/>
    <col min="6" max="6" width="24.00390625" style="3" customWidth="1"/>
    <col min="7" max="7" width="3.8515625" style="3" customWidth="1"/>
    <col min="8" max="8" width="12.00390625" style="3" bestFit="1" customWidth="1"/>
    <col min="9" max="10" width="12.00390625" style="3" customWidth="1"/>
    <col min="11" max="11" width="10.8515625" style="3" customWidth="1"/>
    <col min="12" max="12" width="11.140625" style="3" customWidth="1"/>
    <col min="13" max="13" width="12.7109375" style="3" customWidth="1"/>
    <col min="14" max="14" width="7.57421875" style="3" customWidth="1"/>
    <col min="15" max="15" width="25.421875" style="3" customWidth="1"/>
    <col min="16" max="16" width="12.7109375" style="3" customWidth="1"/>
    <col min="17" max="17" width="11.7109375" style="3" customWidth="1"/>
    <col min="18" max="18" width="12.57421875" style="3" customWidth="1"/>
    <col min="19" max="19" width="12.140625" style="3" customWidth="1"/>
    <col min="20" max="20" width="11.7109375" style="3" customWidth="1"/>
    <col min="21" max="21" width="11.28125" style="3" customWidth="1"/>
    <col min="22" max="22" width="1.57421875" style="3" hidden="1" customWidth="1"/>
    <col min="23" max="16384" width="9.7109375" style="3" customWidth="1"/>
  </cols>
  <sheetData>
    <row r="1" spans="1:22" ht="12.75" customHeight="1">
      <c r="A1" s="1"/>
      <c r="B1" s="84" t="s">
        <v>71</v>
      </c>
      <c r="C1" s="127"/>
      <c r="D1" s="127"/>
      <c r="E1" s="127"/>
      <c r="F1" s="127"/>
      <c r="K1" s="84"/>
      <c r="L1" s="84"/>
      <c r="M1" s="2"/>
      <c r="O1" s="129" t="s">
        <v>90</v>
      </c>
      <c r="P1" s="130"/>
      <c r="Q1" s="131"/>
      <c r="V1" s="3" t="s">
        <v>65</v>
      </c>
    </row>
    <row r="2" spans="1:22" ht="12.75" customHeight="1">
      <c r="A2" s="4"/>
      <c r="B2" s="85" t="s">
        <v>72</v>
      </c>
      <c r="C2" s="127"/>
      <c r="D2" s="127"/>
      <c r="E2" s="127"/>
      <c r="F2" s="127"/>
      <c r="K2" s="85"/>
      <c r="L2" s="85"/>
      <c r="M2" s="5"/>
      <c r="O2" s="86">
        <v>1.03</v>
      </c>
      <c r="P2" s="29" t="s">
        <v>67</v>
      </c>
      <c r="Q2" s="65"/>
      <c r="V2" s="3" t="s">
        <v>66</v>
      </c>
    </row>
    <row r="3" spans="1:17" ht="12.75" customHeight="1">
      <c r="A3" s="4"/>
      <c r="B3" s="85" t="s">
        <v>73</v>
      </c>
      <c r="C3" s="128"/>
      <c r="D3" s="128"/>
      <c r="E3" s="128"/>
      <c r="F3" s="128"/>
      <c r="K3" s="85"/>
      <c r="L3" s="85"/>
      <c r="M3" s="5"/>
      <c r="O3" s="87">
        <v>0.35</v>
      </c>
      <c r="P3" s="29" t="s">
        <v>17</v>
      </c>
      <c r="Q3" s="65"/>
    </row>
    <row r="4" spans="1:17" ht="11.25">
      <c r="A4" s="4"/>
      <c r="O4" s="87">
        <v>0.079</v>
      </c>
      <c r="P4" s="29" t="s">
        <v>18</v>
      </c>
      <c r="Q4" s="65"/>
    </row>
    <row r="5" spans="1:17" ht="11.25">
      <c r="A5" s="4"/>
      <c r="O5" s="87">
        <v>0.0495</v>
      </c>
      <c r="P5" s="29" t="s">
        <v>55</v>
      </c>
      <c r="Q5" s="65"/>
    </row>
    <row r="6" spans="1:17" ht="11.25">
      <c r="A6" s="4"/>
      <c r="H6" s="6" t="s">
        <v>0</v>
      </c>
      <c r="I6" s="6" t="s">
        <v>1</v>
      </c>
      <c r="J6" s="6" t="s">
        <v>2</v>
      </c>
      <c r="K6" s="6" t="s">
        <v>53</v>
      </c>
      <c r="L6" s="6" t="s">
        <v>54</v>
      </c>
      <c r="M6" s="6" t="s">
        <v>3</v>
      </c>
      <c r="O6" s="87">
        <v>0.65</v>
      </c>
      <c r="P6" s="29" t="s">
        <v>19</v>
      </c>
      <c r="Q6" s="65"/>
    </row>
    <row r="7" spans="1:17" ht="12" thickBot="1">
      <c r="A7" s="4"/>
      <c r="H7" s="7"/>
      <c r="I7" s="7"/>
      <c r="J7" s="7"/>
      <c r="K7" s="7"/>
      <c r="L7" s="7"/>
      <c r="M7" s="7"/>
      <c r="O7" s="88">
        <v>795</v>
      </c>
      <c r="P7" s="89" t="s">
        <v>68</v>
      </c>
      <c r="Q7" s="67"/>
    </row>
    <row r="8" spans="1:17" ht="13.5" customHeight="1" thickBot="1">
      <c r="A8" s="4"/>
      <c r="B8" s="53"/>
      <c r="H8" s="7"/>
      <c r="I8" s="7"/>
      <c r="J8" s="7"/>
      <c r="K8" s="7"/>
      <c r="L8" s="7"/>
      <c r="M8" s="7"/>
      <c r="N8" s="41"/>
      <c r="O8" s="126" t="s">
        <v>69</v>
      </c>
      <c r="P8" s="126"/>
      <c r="Q8" s="126"/>
    </row>
    <row r="9" spans="1:17" ht="23.25">
      <c r="A9" s="4"/>
      <c r="B9" s="8" t="s">
        <v>21</v>
      </c>
      <c r="C9" s="9"/>
      <c r="D9" s="9" t="s">
        <v>49</v>
      </c>
      <c r="E9" s="75" t="s">
        <v>51</v>
      </c>
      <c r="F9" s="75" t="s">
        <v>64</v>
      </c>
      <c r="G9" s="9"/>
      <c r="H9" s="9"/>
      <c r="I9" s="9"/>
      <c r="J9" s="9"/>
      <c r="K9" s="9"/>
      <c r="L9" s="9"/>
      <c r="M9" s="105"/>
      <c r="N9" s="41"/>
      <c r="O9" s="62"/>
      <c r="P9" s="68" t="s">
        <v>50</v>
      </c>
      <c r="Q9" s="63"/>
    </row>
    <row r="10" spans="1:17" ht="11.25">
      <c r="A10" s="4"/>
      <c r="B10" s="10" t="s">
        <v>88</v>
      </c>
      <c r="D10" s="39">
        <v>0</v>
      </c>
      <c r="E10" s="39">
        <v>0</v>
      </c>
      <c r="F10" s="39" t="s">
        <v>66</v>
      </c>
      <c r="H10" s="71">
        <f>IF(F10="Yes",((D10/9*E10)*O2),(D10/9*E10))</f>
        <v>0</v>
      </c>
      <c r="I10" s="59">
        <f aca="true" t="shared" si="0" ref="I10:L11">H10*$O$2</f>
        <v>0</v>
      </c>
      <c r="J10" s="59">
        <f t="shared" si="0"/>
        <v>0</v>
      </c>
      <c r="K10" s="59">
        <f t="shared" si="0"/>
        <v>0</v>
      </c>
      <c r="L10" s="59">
        <f t="shared" si="0"/>
        <v>0</v>
      </c>
      <c r="M10" s="106">
        <f>ROUNDUP(SUM(H10:L10),0)</f>
        <v>0</v>
      </c>
      <c r="N10" s="39">
        <v>61090</v>
      </c>
      <c r="O10" s="64" t="str">
        <f>(B10)</f>
        <v>PI: </v>
      </c>
      <c r="P10" s="82">
        <f>SUM(E10/12)</f>
        <v>0</v>
      </c>
      <c r="Q10" s="65"/>
    </row>
    <row r="11" spans="1:17" ht="12" thickBot="1">
      <c r="A11" s="4"/>
      <c r="B11" s="10" t="s">
        <v>85</v>
      </c>
      <c r="C11" s="57"/>
      <c r="D11" s="93">
        <v>0</v>
      </c>
      <c r="E11" s="39">
        <v>0</v>
      </c>
      <c r="F11" s="39" t="s">
        <v>66</v>
      </c>
      <c r="H11" s="71">
        <f>IF(F11="Yes",((D11/9*E11)*O2),(D11/9*E11))</f>
        <v>0</v>
      </c>
      <c r="I11" s="59">
        <f t="shared" si="0"/>
        <v>0</v>
      </c>
      <c r="J11" s="59">
        <f t="shared" si="0"/>
        <v>0</v>
      </c>
      <c r="K11" s="59">
        <f t="shared" si="0"/>
        <v>0</v>
      </c>
      <c r="L11" s="59">
        <f t="shared" si="0"/>
        <v>0</v>
      </c>
      <c r="M11" s="106">
        <f>ROUNDUP(SUM(H11:L11),0)</f>
        <v>0</v>
      </c>
      <c r="N11" s="39">
        <v>61090</v>
      </c>
      <c r="O11" s="66" t="str">
        <f>(B11)</f>
        <v>Co-PI:</v>
      </c>
      <c r="P11" s="83">
        <f>SUM(E11/12)</f>
        <v>0</v>
      </c>
      <c r="Q11" s="67"/>
    </row>
    <row r="12" spans="1:20" ht="13.5" customHeight="1" thickBot="1">
      <c r="A12" s="4"/>
      <c r="B12" s="10"/>
      <c r="H12" s="54">
        <f aca="true" t="shared" si="1" ref="H12:M12">SUM(H10:H11)</f>
        <v>0</v>
      </c>
      <c r="I12" s="54">
        <f t="shared" si="1"/>
        <v>0</v>
      </c>
      <c r="J12" s="54">
        <f t="shared" si="1"/>
        <v>0</v>
      </c>
      <c r="K12" s="61">
        <f t="shared" si="1"/>
        <v>0</v>
      </c>
      <c r="L12" s="61">
        <f t="shared" si="1"/>
        <v>0</v>
      </c>
      <c r="M12" s="107">
        <f t="shared" si="1"/>
        <v>0</v>
      </c>
      <c r="N12" s="39"/>
      <c r="O12" s="126" t="s">
        <v>70</v>
      </c>
      <c r="P12" s="126"/>
      <c r="Q12" s="126"/>
      <c r="R12" s="126"/>
      <c r="S12" s="126"/>
      <c r="T12" s="126"/>
    </row>
    <row r="13" spans="1:20" ht="12">
      <c r="A13" s="4"/>
      <c r="B13" s="12" t="s">
        <v>22</v>
      </c>
      <c r="C13" s="9"/>
      <c r="D13" s="9"/>
      <c r="E13" s="9"/>
      <c r="F13" s="9"/>
      <c r="G13" s="9"/>
      <c r="H13" s="13"/>
      <c r="I13" s="13"/>
      <c r="J13" s="13"/>
      <c r="K13" s="13"/>
      <c r="L13" s="13"/>
      <c r="M13" s="108"/>
      <c r="N13" s="39"/>
      <c r="O13" s="62"/>
      <c r="P13" s="76" t="s">
        <v>57</v>
      </c>
      <c r="Q13" s="76" t="s">
        <v>58</v>
      </c>
      <c r="R13" s="76" t="s">
        <v>59</v>
      </c>
      <c r="S13" s="76" t="s">
        <v>60</v>
      </c>
      <c r="T13" s="77" t="s">
        <v>61</v>
      </c>
    </row>
    <row r="14" spans="1:20" ht="12.75">
      <c r="A14" s="4"/>
      <c r="B14" s="10" t="s">
        <v>42</v>
      </c>
      <c r="C14"/>
      <c r="D14"/>
      <c r="E14"/>
      <c r="F14"/>
      <c r="G14"/>
      <c r="H14" s="26">
        <v>0</v>
      </c>
      <c r="I14" s="26">
        <f>D14*$O$2</f>
        <v>0</v>
      </c>
      <c r="J14" s="26">
        <f>I14*$O$2</f>
        <v>0</v>
      </c>
      <c r="K14" s="26">
        <f>H14*$O$2</f>
        <v>0</v>
      </c>
      <c r="L14" s="26">
        <f>K14*$O$2</f>
        <v>0</v>
      </c>
      <c r="M14" s="109">
        <f>ROUNDUP(SUM(H14:L14),0)</f>
        <v>0</v>
      </c>
      <c r="N14" s="39">
        <v>61250</v>
      </c>
      <c r="O14" s="64" t="s">
        <v>86</v>
      </c>
      <c r="P14" s="78">
        <f>H66</f>
        <v>0</v>
      </c>
      <c r="Q14" s="78">
        <f>I66</f>
        <v>0</v>
      </c>
      <c r="R14" s="78">
        <f>J66</f>
        <v>0</v>
      </c>
      <c r="S14" s="78">
        <f>K66</f>
        <v>0</v>
      </c>
      <c r="T14" s="79">
        <f>L66</f>
        <v>0</v>
      </c>
    </row>
    <row r="15" spans="1:20" ht="14.25" customHeight="1">
      <c r="A15" s="4"/>
      <c r="B15" s="10" t="s">
        <v>16</v>
      </c>
      <c r="H15" s="26">
        <v>0</v>
      </c>
      <c r="I15" s="26">
        <f>H15*$O$2</f>
        <v>0</v>
      </c>
      <c r="J15" s="26">
        <f>I15*$O$2</f>
        <v>0</v>
      </c>
      <c r="K15" s="26">
        <f>J15*$O$2</f>
        <v>0</v>
      </c>
      <c r="L15" s="26">
        <f>K15*$O$2</f>
        <v>0</v>
      </c>
      <c r="M15" s="109">
        <f>ROUNDUP(SUM(H15:L15),0)</f>
        <v>0</v>
      </c>
      <c r="N15" s="39">
        <v>61670</v>
      </c>
      <c r="O15" s="64" t="s">
        <v>87</v>
      </c>
      <c r="P15" s="73">
        <f>H60-H66</f>
        <v>0</v>
      </c>
      <c r="Q15" s="73">
        <f>I60-I66</f>
        <v>0</v>
      </c>
      <c r="R15" s="73">
        <f>J60-J66</f>
        <v>0</v>
      </c>
      <c r="S15" s="73">
        <f>K60-K66</f>
        <v>0</v>
      </c>
      <c r="T15" s="74">
        <f>L60-L66</f>
        <v>0</v>
      </c>
    </row>
    <row r="16" spans="1:20" ht="11.25">
      <c r="A16" s="4"/>
      <c r="E16" s="14" t="s">
        <v>15</v>
      </c>
      <c r="F16" s="15" t="s">
        <v>8</v>
      </c>
      <c r="G16" s="16" t="s">
        <v>9</v>
      </c>
      <c r="H16" s="17"/>
      <c r="I16" s="11"/>
      <c r="J16" s="11"/>
      <c r="K16" s="11"/>
      <c r="L16" s="11"/>
      <c r="M16" s="106"/>
      <c r="N16" s="39"/>
      <c r="O16" s="64" t="s">
        <v>62</v>
      </c>
      <c r="P16" s="73">
        <f>H62</f>
        <v>0</v>
      </c>
      <c r="Q16" s="73">
        <f>I62</f>
        <v>0</v>
      </c>
      <c r="R16" s="73">
        <f>J62</f>
        <v>0</v>
      </c>
      <c r="S16" s="73">
        <f>K62</f>
        <v>0</v>
      </c>
      <c r="T16" s="74">
        <f>L62</f>
        <v>0</v>
      </c>
    </row>
    <row r="17" spans="1:21" ht="12" thickBot="1">
      <c r="A17" s="4"/>
      <c r="B17" s="10" t="s">
        <v>14</v>
      </c>
      <c r="E17" s="69">
        <v>0</v>
      </c>
      <c r="F17" s="18">
        <v>2670</v>
      </c>
      <c r="G17" s="3">
        <v>9</v>
      </c>
      <c r="H17" s="11">
        <f>$E$17*$F$17*$G$17</f>
        <v>0</v>
      </c>
      <c r="I17" s="11">
        <f aca="true" t="shared" si="2" ref="I17:L18">H17*$O$2</f>
        <v>0</v>
      </c>
      <c r="J17" s="11">
        <f t="shared" si="2"/>
        <v>0</v>
      </c>
      <c r="K17" s="11">
        <f t="shared" si="2"/>
        <v>0</v>
      </c>
      <c r="L17" s="11">
        <f t="shared" si="2"/>
        <v>0</v>
      </c>
      <c r="M17" s="109">
        <f>ROUNDUP(SUM(H17:L17),0)</f>
        <v>0</v>
      </c>
      <c r="N17" s="39">
        <v>61510</v>
      </c>
      <c r="O17" s="72" t="s">
        <v>63</v>
      </c>
      <c r="P17" s="80">
        <f>H64</f>
        <v>0</v>
      </c>
      <c r="Q17" s="80">
        <f>I64</f>
        <v>0</v>
      </c>
      <c r="R17" s="80">
        <f>J64</f>
        <v>0</v>
      </c>
      <c r="S17" s="80">
        <f>K64</f>
        <v>0</v>
      </c>
      <c r="T17" s="81">
        <f>L64</f>
        <v>0</v>
      </c>
      <c r="U17" s="91">
        <f>_xlfn.AGGREGATE(9,6,P17:T17)</f>
        <v>0</v>
      </c>
    </row>
    <row r="18" spans="1:14" ht="12.75" customHeight="1">
      <c r="A18" s="4"/>
      <c r="E18" s="69">
        <v>0</v>
      </c>
      <c r="F18" s="18">
        <v>2670</v>
      </c>
      <c r="G18" s="3">
        <v>3</v>
      </c>
      <c r="H18" s="11">
        <f>$E$18*$F$18*$G$18</f>
        <v>0</v>
      </c>
      <c r="I18" s="19">
        <f t="shared" si="2"/>
        <v>0</v>
      </c>
      <c r="J18" s="19">
        <f t="shared" si="2"/>
        <v>0</v>
      </c>
      <c r="K18" s="19">
        <f t="shared" si="2"/>
        <v>0</v>
      </c>
      <c r="L18" s="19">
        <f t="shared" si="2"/>
        <v>0</v>
      </c>
      <c r="M18" s="109">
        <f>ROUNDUP(SUM(H18:L18),0)</f>
        <v>0</v>
      </c>
      <c r="N18" s="39">
        <v>61560</v>
      </c>
    </row>
    <row r="19" spans="2:14" ht="11.25">
      <c r="B19" s="3" t="s">
        <v>20</v>
      </c>
      <c r="E19" s="69"/>
      <c r="H19" s="54">
        <f aca="true" t="shared" si="3" ref="H19:M19">SUM(H17:H18)</f>
        <v>0</v>
      </c>
      <c r="I19" s="11">
        <f t="shared" si="3"/>
        <v>0</v>
      </c>
      <c r="J19" s="11">
        <f t="shared" si="3"/>
        <v>0</v>
      </c>
      <c r="K19" s="11">
        <f t="shared" si="3"/>
        <v>0</v>
      </c>
      <c r="L19" s="11">
        <f t="shared" si="3"/>
        <v>0</v>
      </c>
      <c r="M19" s="107">
        <f t="shared" si="3"/>
        <v>0</v>
      </c>
      <c r="N19" s="39"/>
    </row>
    <row r="20" spans="1:14" ht="15" customHeight="1">
      <c r="A20" s="4"/>
      <c r="B20" s="3" t="s">
        <v>13</v>
      </c>
      <c r="E20" s="69">
        <v>0</v>
      </c>
      <c r="F20" s="18">
        <v>5500</v>
      </c>
      <c r="H20" s="11">
        <f>SUM(E20*F20)</f>
        <v>0</v>
      </c>
      <c r="I20" s="11">
        <f>H20*$O$2</f>
        <v>0</v>
      </c>
      <c r="J20" s="11">
        <f>I20*$O$2</f>
        <v>0</v>
      </c>
      <c r="K20" s="11">
        <f>J20*$O$2</f>
        <v>0</v>
      </c>
      <c r="L20" s="11">
        <f>K20*$O$2</f>
        <v>0</v>
      </c>
      <c r="M20" s="109">
        <f>ROUNDUP(SUM(H20:L20),0)</f>
        <v>0</v>
      </c>
      <c r="N20" s="39">
        <v>61760</v>
      </c>
    </row>
    <row r="21" spans="1:14" ht="12">
      <c r="A21" s="4"/>
      <c r="B21" s="12" t="s">
        <v>23</v>
      </c>
      <c r="C21" s="9"/>
      <c r="D21" s="9"/>
      <c r="E21" s="9"/>
      <c r="F21" s="20"/>
      <c r="G21" s="9"/>
      <c r="H21" s="13"/>
      <c r="I21" s="13"/>
      <c r="J21" s="13"/>
      <c r="K21" s="13"/>
      <c r="L21" s="13"/>
      <c r="M21" s="108"/>
      <c r="N21" s="39"/>
    </row>
    <row r="22" spans="1:14" ht="12">
      <c r="A22" s="4"/>
      <c r="B22" s="40"/>
      <c r="C22" s="41"/>
      <c r="D22" s="41"/>
      <c r="E22" s="41"/>
      <c r="F22" s="42"/>
      <c r="G22" s="41"/>
      <c r="H22" s="43"/>
      <c r="I22" s="43"/>
      <c r="J22" s="43"/>
      <c r="K22" s="43"/>
      <c r="L22" s="43"/>
      <c r="M22" s="110"/>
      <c r="N22" s="39"/>
    </row>
    <row r="23" spans="1:14" ht="11.25">
      <c r="A23" s="4"/>
      <c r="B23" s="3" t="s">
        <v>40</v>
      </c>
      <c r="H23" s="44">
        <f>ROUND(SUM(H12+H14+H15)*$O$3,0)</f>
        <v>0</v>
      </c>
      <c r="I23" s="44">
        <f>ROUND(SUM(I12+I14+I15)*$O$3,0)</f>
        <v>0</v>
      </c>
      <c r="J23" s="44">
        <f>ROUND(SUM(J12+J14+J15)*$O$3,0)</f>
        <v>0</v>
      </c>
      <c r="K23" s="44">
        <f>ROUND(SUM(K12+K14+K15)*$O$3,0)</f>
        <v>0</v>
      </c>
      <c r="L23" s="44">
        <f>ROUND(SUM(L12+L14+L15)*$O$3,0)</f>
        <v>0</v>
      </c>
      <c r="M23" s="106">
        <f>ROUNDUP(SUM(H23:L23),0)</f>
        <v>0</v>
      </c>
      <c r="N23" s="39">
        <v>61980</v>
      </c>
    </row>
    <row r="24" spans="1:14" ht="11.25">
      <c r="A24" s="4"/>
      <c r="B24" s="3" t="s">
        <v>43</v>
      </c>
      <c r="H24" s="70">
        <f>ROUND(SUM(H18+H20)*($O$4),0)</f>
        <v>0</v>
      </c>
      <c r="I24" s="70">
        <f>ROUND(SUM(I18+I20)*($O$4),0)</f>
        <v>0</v>
      </c>
      <c r="J24" s="70">
        <f>ROUND(SUM(J18+J20)*($O$4),0)</f>
        <v>0</v>
      </c>
      <c r="K24" s="70">
        <f>ROUND(SUM(K18+K20)*($O$4),0)</f>
        <v>0</v>
      </c>
      <c r="L24" s="70">
        <f>ROUND(SUM(L18+L20)*($O$4),0)</f>
        <v>0</v>
      </c>
      <c r="M24" s="106">
        <f>ROUNDUP(SUM(H24:L24),0)</f>
        <v>0</v>
      </c>
      <c r="N24" s="39">
        <v>61980</v>
      </c>
    </row>
    <row r="25" spans="1:14" ht="11.25">
      <c r="A25" s="4"/>
      <c r="H25" s="44">
        <f>SUM(H23:H24)</f>
        <v>0</v>
      </c>
      <c r="I25" s="44">
        <f>SUM(I23:I24)</f>
        <v>0</v>
      </c>
      <c r="J25" s="44">
        <f>SUM(J23:J24)</f>
        <v>0</v>
      </c>
      <c r="K25" s="44">
        <f>SUM(K23:K24)</f>
        <v>0</v>
      </c>
      <c r="L25" s="44">
        <f>SUM(L23:L24)</f>
        <v>0</v>
      </c>
      <c r="M25" s="107">
        <f>ROUNDUP(SUM(M23:M24),0)</f>
        <v>0</v>
      </c>
      <c r="N25" s="39">
        <v>61980</v>
      </c>
    </row>
    <row r="26" spans="1:14" ht="11.25">
      <c r="A26" s="4"/>
      <c r="H26" s="44"/>
      <c r="I26" s="44"/>
      <c r="J26" s="44"/>
      <c r="K26" s="44"/>
      <c r="L26" s="44"/>
      <c r="M26" s="106"/>
      <c r="N26" s="39"/>
    </row>
    <row r="27" spans="1:14" ht="11.25">
      <c r="A27" s="4"/>
      <c r="B27" s="3" t="s">
        <v>56</v>
      </c>
      <c r="H27" s="44">
        <f>ROUND(SUM(H19*$O$5),0)</f>
        <v>0</v>
      </c>
      <c r="I27" s="44">
        <f>ROUND(SUM(I19*$O$5),0)</f>
        <v>0</v>
      </c>
      <c r="J27" s="44">
        <f>ROUND(SUM(J19*$O$5),0)</f>
        <v>0</v>
      </c>
      <c r="K27" s="44">
        <f>ROUND(SUM(K19*$O$5),0)</f>
        <v>0</v>
      </c>
      <c r="L27" s="44">
        <f>ROUND(SUM(L19*$O$5),0)</f>
        <v>0</v>
      </c>
      <c r="M27" s="106">
        <f>SUM(H27:L27)</f>
        <v>0</v>
      </c>
      <c r="N27" s="39">
        <v>61950</v>
      </c>
    </row>
    <row r="28" spans="1:14" ht="11.25">
      <c r="A28" s="4"/>
      <c r="H28" s="44"/>
      <c r="I28" s="44"/>
      <c r="J28" s="44"/>
      <c r="K28" s="44"/>
      <c r="L28" s="44"/>
      <c r="M28" s="106"/>
      <c r="N28" s="39"/>
    </row>
    <row r="29" spans="1:14" ht="11.25">
      <c r="A29" s="4"/>
      <c r="B29" s="23" t="s">
        <v>89</v>
      </c>
      <c r="H29" s="44">
        <f>SUM(H25,H27)</f>
        <v>0</v>
      </c>
      <c r="I29" s="44">
        <f>SUM(I25,I27)</f>
        <v>0</v>
      </c>
      <c r="J29" s="44">
        <f>SUM(J25,J27)</f>
        <v>0</v>
      </c>
      <c r="K29" s="44">
        <f>SUM(K25,K27)</f>
        <v>0</v>
      </c>
      <c r="L29" s="44">
        <f>SUM(L25,L27)</f>
        <v>0</v>
      </c>
      <c r="M29" s="106">
        <f>SUM(H29:L29)</f>
        <v>0</v>
      </c>
      <c r="N29" s="39"/>
    </row>
    <row r="30" spans="1:14" s="23" customFormat="1" ht="27" customHeight="1">
      <c r="A30" s="21"/>
      <c r="B30" s="22" t="s">
        <v>39</v>
      </c>
      <c r="H30" s="24">
        <f>ROUNDUP(SUM(H12,H14,H15,H19,H20,H25,H27),0)</f>
        <v>0</v>
      </c>
      <c r="I30" s="24">
        <f>ROUNDUP(SUM(I12,I14,I15,I19,I20,I25,I27),0)</f>
        <v>0</v>
      </c>
      <c r="J30" s="24">
        <f>ROUNDUP(SUM(J12,J14,J15,J19,J20,J25,J27),0)</f>
        <v>0</v>
      </c>
      <c r="K30" s="24">
        <f>ROUNDUP(SUM(K12,K14,K15,K19,K20,K25,K27),0)</f>
        <v>0</v>
      </c>
      <c r="L30" s="24">
        <f>ROUNDUP(SUM(L12,L14,L15,L19,L20,L25,L27),0)</f>
        <v>0</v>
      </c>
      <c r="M30" s="111">
        <f>ROUNDUP(SUM(H30:L30),0)</f>
        <v>0</v>
      </c>
      <c r="N30" s="117"/>
    </row>
    <row r="31" spans="1:14" ht="11.25">
      <c r="A31" s="4"/>
      <c r="H31" s="11"/>
      <c r="I31" s="11"/>
      <c r="J31" s="11"/>
      <c r="K31" s="11"/>
      <c r="L31" s="11"/>
      <c r="M31" s="106"/>
      <c r="N31" s="39"/>
    </row>
    <row r="32" spans="1:14" ht="12">
      <c r="A32" s="4"/>
      <c r="B32" s="12" t="s">
        <v>24</v>
      </c>
      <c r="C32" s="9"/>
      <c r="D32" s="9"/>
      <c r="E32" s="9"/>
      <c r="F32" s="9"/>
      <c r="G32" s="9"/>
      <c r="H32" s="13"/>
      <c r="I32" s="13"/>
      <c r="J32" s="13"/>
      <c r="K32" s="13"/>
      <c r="L32" s="13"/>
      <c r="M32" s="108"/>
      <c r="N32" s="39"/>
    </row>
    <row r="33" spans="1:14" ht="12" customHeight="1">
      <c r="A33" s="4"/>
      <c r="B33" s="10" t="s">
        <v>25</v>
      </c>
      <c r="H33" s="11">
        <v>0</v>
      </c>
      <c r="I33" s="11">
        <v>0</v>
      </c>
      <c r="J33" s="11">
        <v>0</v>
      </c>
      <c r="K33" s="11">
        <v>0</v>
      </c>
      <c r="L33" s="11">
        <v>0</v>
      </c>
      <c r="M33" s="106">
        <f>ROUNDUP(SUM(H33:L33),0)</f>
        <v>0</v>
      </c>
      <c r="N33" s="39">
        <v>73280</v>
      </c>
    </row>
    <row r="34" spans="1:14" ht="12" customHeight="1">
      <c r="A34" s="4"/>
      <c r="B34" s="10" t="s">
        <v>25</v>
      </c>
      <c r="H34" s="19">
        <v>0</v>
      </c>
      <c r="I34" s="19">
        <v>0</v>
      </c>
      <c r="J34" s="19">
        <v>0</v>
      </c>
      <c r="K34" s="19">
        <v>0</v>
      </c>
      <c r="L34" s="19">
        <v>0</v>
      </c>
      <c r="M34" s="112">
        <f>ROUNDUP(SUM(H34:L34),0)</f>
        <v>0</v>
      </c>
      <c r="N34" s="39">
        <v>73280</v>
      </c>
    </row>
    <row r="35" spans="1:14" ht="12.75" customHeight="1">
      <c r="A35" s="4"/>
      <c r="B35" s="10" t="s">
        <v>34</v>
      </c>
      <c r="H35" s="11">
        <f aca="true" t="shared" si="4" ref="H35:M35">SUM(H33:H34)</f>
        <v>0</v>
      </c>
      <c r="I35" s="11">
        <f t="shared" si="4"/>
        <v>0</v>
      </c>
      <c r="J35" s="11">
        <f t="shared" si="4"/>
        <v>0</v>
      </c>
      <c r="K35" s="11">
        <f t="shared" si="4"/>
        <v>0</v>
      </c>
      <c r="L35" s="11">
        <f t="shared" si="4"/>
        <v>0</v>
      </c>
      <c r="M35" s="107">
        <f t="shared" si="4"/>
        <v>0</v>
      </c>
      <c r="N35" s="39">
        <v>73280</v>
      </c>
    </row>
    <row r="36" spans="1:14" ht="12">
      <c r="A36" s="4"/>
      <c r="B36" s="12" t="s">
        <v>26</v>
      </c>
      <c r="C36" s="9"/>
      <c r="D36" s="9"/>
      <c r="E36" s="9"/>
      <c r="F36" s="9"/>
      <c r="G36" s="9"/>
      <c r="H36" s="13"/>
      <c r="I36" s="13"/>
      <c r="J36" s="13"/>
      <c r="K36" s="13"/>
      <c r="L36" s="13"/>
      <c r="M36" s="108"/>
      <c r="N36" s="39"/>
    </row>
    <row r="37" spans="1:14" ht="12.75" customHeight="1">
      <c r="A37" s="4"/>
      <c r="C37" s="3" t="s">
        <v>6</v>
      </c>
      <c r="H37" s="11">
        <v>0</v>
      </c>
      <c r="I37" s="11">
        <v>0</v>
      </c>
      <c r="J37" s="11">
        <v>0</v>
      </c>
      <c r="K37" s="11">
        <v>0</v>
      </c>
      <c r="L37" s="11">
        <v>0</v>
      </c>
      <c r="M37" s="106">
        <f>ROUNDUP(SUM(H37:L37),0)</f>
        <v>0</v>
      </c>
      <c r="N37" s="39">
        <v>72610</v>
      </c>
    </row>
    <row r="38" spans="1:14" ht="13.5" customHeight="1">
      <c r="A38" s="4"/>
      <c r="B38" s="10"/>
      <c r="C38" s="3" t="s">
        <v>7</v>
      </c>
      <c r="H38" s="11">
        <v>0</v>
      </c>
      <c r="I38" s="11">
        <v>0</v>
      </c>
      <c r="J38" s="11">
        <v>0</v>
      </c>
      <c r="K38" s="11">
        <v>0</v>
      </c>
      <c r="L38" s="11">
        <v>0</v>
      </c>
      <c r="M38" s="106">
        <f>ROUNDUP(SUM(H38:L38),0)</f>
        <v>0</v>
      </c>
      <c r="N38" s="39">
        <v>72630</v>
      </c>
    </row>
    <row r="39" spans="2:14" ht="12">
      <c r="B39" s="8" t="s">
        <v>35</v>
      </c>
      <c r="C39" s="8"/>
      <c r="D39" s="8"/>
      <c r="E39" s="8"/>
      <c r="F39" s="8"/>
      <c r="G39" s="9"/>
      <c r="H39" s="9"/>
      <c r="I39" s="9"/>
      <c r="J39" s="9"/>
      <c r="K39" s="9"/>
      <c r="L39" s="9"/>
      <c r="M39" s="105"/>
      <c r="N39" s="39"/>
    </row>
    <row r="40" spans="1:14" ht="11.25">
      <c r="A40" s="4"/>
      <c r="B40" s="10"/>
      <c r="C40" s="3" t="s">
        <v>27</v>
      </c>
      <c r="H40" s="11"/>
      <c r="I40" s="11"/>
      <c r="J40" s="11"/>
      <c r="K40" s="11"/>
      <c r="L40" s="11"/>
      <c r="M40" s="106">
        <f>ROUNDUP(SUM(H40:L40),0)</f>
        <v>0</v>
      </c>
      <c r="N40" s="39"/>
    </row>
    <row r="41" spans="1:14" ht="11.25">
      <c r="A41" s="4"/>
      <c r="B41" s="25" t="s">
        <v>29</v>
      </c>
      <c r="C41" s="3" t="s">
        <v>4</v>
      </c>
      <c r="H41" s="11"/>
      <c r="I41" s="11"/>
      <c r="J41" s="11"/>
      <c r="K41" s="11"/>
      <c r="L41" s="11"/>
      <c r="M41" s="106">
        <f>ROUNDUP(SUM(H41:L41),0)</f>
        <v>0</v>
      </c>
      <c r="N41" s="39"/>
    </row>
    <row r="42" spans="1:15" ht="11.25">
      <c r="A42" s="4"/>
      <c r="B42" s="10"/>
      <c r="C42" s="3" t="s">
        <v>28</v>
      </c>
      <c r="H42" s="19"/>
      <c r="I42" s="19"/>
      <c r="J42" s="26"/>
      <c r="K42" s="19"/>
      <c r="L42" s="26"/>
      <c r="M42" s="112">
        <f>SUM(H42:L42)</f>
        <v>0</v>
      </c>
      <c r="N42" s="39"/>
      <c r="O42" s="18"/>
    </row>
    <row r="43" spans="1:14" ht="11.25">
      <c r="A43" s="4"/>
      <c r="B43" s="10" t="s">
        <v>36</v>
      </c>
      <c r="H43" s="11">
        <f aca="true" t="shared" si="5" ref="H43:M43">SUM(H40:H42)</f>
        <v>0</v>
      </c>
      <c r="I43" s="11">
        <f t="shared" si="5"/>
        <v>0</v>
      </c>
      <c r="J43" s="54">
        <f t="shared" si="5"/>
        <v>0</v>
      </c>
      <c r="K43" s="11">
        <f t="shared" si="5"/>
        <v>0</v>
      </c>
      <c r="L43" s="54">
        <f t="shared" si="5"/>
        <v>0</v>
      </c>
      <c r="M43" s="107">
        <f t="shared" si="5"/>
        <v>0</v>
      </c>
      <c r="N43" s="39">
        <v>73447</v>
      </c>
    </row>
    <row r="44" spans="1:14" ht="12">
      <c r="A44" s="4"/>
      <c r="B44" s="12" t="s">
        <v>30</v>
      </c>
      <c r="C44" s="9"/>
      <c r="D44" s="9"/>
      <c r="E44" s="9"/>
      <c r="F44" s="9"/>
      <c r="G44" s="9"/>
      <c r="H44" s="13"/>
      <c r="I44" s="13"/>
      <c r="J44" s="13"/>
      <c r="K44" s="13"/>
      <c r="L44" s="13"/>
      <c r="M44" s="108"/>
      <c r="N44" s="39"/>
    </row>
    <row r="45" spans="1:14" ht="12.75" customHeight="1">
      <c r="A45" s="4"/>
      <c r="B45" s="10" t="s">
        <v>31</v>
      </c>
      <c r="H45" s="11">
        <v>0</v>
      </c>
      <c r="I45" s="11">
        <v>0</v>
      </c>
      <c r="J45" s="11">
        <v>0</v>
      </c>
      <c r="K45" s="11">
        <v>0</v>
      </c>
      <c r="L45" s="11">
        <v>0</v>
      </c>
      <c r="M45" s="106">
        <f aca="true" t="shared" si="6" ref="M45:M56">ROUNDUP(SUM(H45:L45),0)</f>
        <v>0</v>
      </c>
      <c r="N45" s="39">
        <v>72030</v>
      </c>
    </row>
    <row r="46" spans="1:14" ht="14.25" customHeight="1">
      <c r="A46" s="4"/>
      <c r="B46" s="10" t="s">
        <v>32</v>
      </c>
      <c r="H46" s="11">
        <v>0</v>
      </c>
      <c r="I46" s="11">
        <v>0</v>
      </c>
      <c r="J46" s="11">
        <v>0</v>
      </c>
      <c r="K46" s="11">
        <v>0</v>
      </c>
      <c r="L46" s="11">
        <v>0</v>
      </c>
      <c r="M46" s="106">
        <f t="shared" si="6"/>
        <v>0</v>
      </c>
      <c r="N46" s="39">
        <v>72760</v>
      </c>
    </row>
    <row r="47" spans="1:14" ht="14.25" customHeight="1">
      <c r="A47" s="4"/>
      <c r="B47" s="10" t="s">
        <v>37</v>
      </c>
      <c r="H47" s="11">
        <v>0</v>
      </c>
      <c r="I47" s="11">
        <v>0</v>
      </c>
      <c r="J47" s="11">
        <v>0</v>
      </c>
      <c r="K47" s="11">
        <v>0</v>
      </c>
      <c r="L47" s="11">
        <v>0</v>
      </c>
      <c r="M47" s="106">
        <f t="shared" si="6"/>
        <v>0</v>
      </c>
      <c r="N47" s="39">
        <v>74010</v>
      </c>
    </row>
    <row r="48" spans="1:14" ht="14.25" customHeight="1">
      <c r="A48" s="4"/>
      <c r="B48" s="10" t="s">
        <v>44</v>
      </c>
      <c r="H48" s="11">
        <v>0</v>
      </c>
      <c r="I48" s="11">
        <v>0</v>
      </c>
      <c r="J48" s="11">
        <v>0</v>
      </c>
      <c r="K48" s="11">
        <v>0</v>
      </c>
      <c r="L48" s="11">
        <v>0</v>
      </c>
      <c r="M48" s="106">
        <f t="shared" si="6"/>
        <v>0</v>
      </c>
      <c r="N48" s="39"/>
    </row>
    <row r="49" spans="1:14" ht="14.25" customHeight="1">
      <c r="A49" s="4"/>
      <c r="B49" s="33" t="s">
        <v>52</v>
      </c>
      <c r="C49" s="34" t="s">
        <v>78</v>
      </c>
      <c r="D49" s="34"/>
      <c r="E49" s="34"/>
      <c r="F49" s="34" t="s">
        <v>10</v>
      </c>
      <c r="G49" s="34"/>
      <c r="H49" s="35"/>
      <c r="I49" s="35"/>
      <c r="J49" s="35"/>
      <c r="K49" s="35"/>
      <c r="L49" s="35"/>
      <c r="M49" s="113">
        <f t="shared" si="6"/>
        <v>0</v>
      </c>
      <c r="N49" s="39">
        <v>78001</v>
      </c>
    </row>
    <row r="50" spans="1:14" ht="11.25">
      <c r="A50" s="4"/>
      <c r="B50" s="33" t="s">
        <v>52</v>
      </c>
      <c r="C50" s="34" t="str">
        <f>C49</f>
        <v>(Name)</v>
      </c>
      <c r="D50" s="34"/>
      <c r="E50" s="34"/>
      <c r="F50" s="34" t="s">
        <v>11</v>
      </c>
      <c r="G50" s="34"/>
      <c r="H50" s="58"/>
      <c r="I50" s="55"/>
      <c r="J50" s="55"/>
      <c r="K50" s="55"/>
      <c r="L50" s="55"/>
      <c r="M50" s="113">
        <f t="shared" si="6"/>
        <v>0</v>
      </c>
      <c r="N50" s="39">
        <v>78001</v>
      </c>
    </row>
    <row r="51" spans="1:14" ht="11.25">
      <c r="A51" s="4"/>
      <c r="B51" s="30" t="s">
        <v>48</v>
      </c>
      <c r="C51" s="31" t="s">
        <v>78</v>
      </c>
      <c r="D51" s="31"/>
      <c r="E51" s="31"/>
      <c r="F51" s="31" t="s">
        <v>10</v>
      </c>
      <c r="G51" s="31"/>
      <c r="H51" s="32"/>
      <c r="I51" s="32"/>
      <c r="J51" s="32"/>
      <c r="K51" s="32"/>
      <c r="L51" s="32"/>
      <c r="M51" s="114">
        <f t="shared" si="6"/>
        <v>0</v>
      </c>
      <c r="N51" s="39">
        <v>78002</v>
      </c>
    </row>
    <row r="52" spans="1:14" ht="11.25">
      <c r="A52" s="4"/>
      <c r="B52" s="30" t="s">
        <v>48</v>
      </c>
      <c r="C52" s="31" t="str">
        <f>C51</f>
        <v>(Name)</v>
      </c>
      <c r="D52" s="31"/>
      <c r="E52" s="31"/>
      <c r="F52" s="31" t="s">
        <v>11</v>
      </c>
      <c r="G52" s="31"/>
      <c r="H52" s="56"/>
      <c r="I52" s="56"/>
      <c r="J52" s="56"/>
      <c r="K52" s="56"/>
      <c r="L52" s="56"/>
      <c r="M52" s="114">
        <f t="shared" si="6"/>
        <v>0</v>
      </c>
      <c r="N52" s="39">
        <v>78002</v>
      </c>
    </row>
    <row r="53" spans="1:14" ht="11.25">
      <c r="A53" s="4"/>
      <c r="B53" s="36" t="s">
        <v>52</v>
      </c>
      <c r="C53" s="37" t="s">
        <v>78</v>
      </c>
      <c r="D53" s="37"/>
      <c r="E53" s="37"/>
      <c r="F53" s="37" t="s">
        <v>10</v>
      </c>
      <c r="G53" s="37"/>
      <c r="H53" s="37"/>
      <c r="I53" s="37"/>
      <c r="J53" s="37"/>
      <c r="K53" s="37"/>
      <c r="L53" s="37"/>
      <c r="M53" s="115">
        <f t="shared" si="6"/>
        <v>0</v>
      </c>
      <c r="N53" s="39">
        <v>78003</v>
      </c>
    </row>
    <row r="54" spans="1:14" ht="11.25">
      <c r="A54" s="4"/>
      <c r="B54" s="36" t="s">
        <v>77</v>
      </c>
      <c r="C54" s="37" t="str">
        <f>C53</f>
        <v>(Name)</v>
      </c>
      <c r="D54" s="37"/>
      <c r="E54" s="37"/>
      <c r="F54" s="37" t="s">
        <v>11</v>
      </c>
      <c r="G54" s="37"/>
      <c r="H54" s="38"/>
      <c r="I54" s="38"/>
      <c r="J54" s="38"/>
      <c r="K54" s="38"/>
      <c r="L54" s="38"/>
      <c r="M54" s="115">
        <f t="shared" si="6"/>
        <v>0</v>
      </c>
      <c r="N54" s="39">
        <v>78003</v>
      </c>
    </row>
    <row r="55" spans="1:14" ht="15" customHeight="1">
      <c r="A55" s="4"/>
      <c r="B55" s="10" t="s">
        <v>33</v>
      </c>
      <c r="F55" s="3" t="s">
        <v>12</v>
      </c>
      <c r="G55" s="27">
        <v>0</v>
      </c>
      <c r="H55" s="11">
        <f>ROUND(SUM($O$7*$G$55),0)</f>
        <v>0</v>
      </c>
      <c r="I55" s="11">
        <f>ROUND(SUM(($O$7+20)*$G$55),0)</f>
        <v>0</v>
      </c>
      <c r="J55" s="11">
        <f>ROUND(SUM(($O$7+40)*$G$55),0)</f>
        <v>0</v>
      </c>
      <c r="K55" s="11">
        <f>ROUND(SUM(($O$7+60)*$G$55),0)</f>
        <v>0</v>
      </c>
      <c r="L55" s="11">
        <f>ROUND(SUM(($O$7+80)*$G$55),0)</f>
        <v>0</v>
      </c>
      <c r="M55" s="106">
        <f t="shared" si="6"/>
        <v>0</v>
      </c>
      <c r="N55" s="39">
        <v>73571</v>
      </c>
    </row>
    <row r="56" spans="2:14" ht="11.25">
      <c r="B56" s="3" t="s">
        <v>41</v>
      </c>
      <c r="H56" s="60">
        <v>0</v>
      </c>
      <c r="I56" s="26">
        <v>0</v>
      </c>
      <c r="J56" s="26">
        <v>0</v>
      </c>
      <c r="K56" s="26">
        <v>0</v>
      </c>
      <c r="L56" s="26">
        <v>0</v>
      </c>
      <c r="M56" s="106">
        <f t="shared" si="6"/>
        <v>0</v>
      </c>
      <c r="N56" s="118">
        <v>77520</v>
      </c>
    </row>
    <row r="57" spans="1:14" ht="17.25" customHeight="1">
      <c r="A57" s="4"/>
      <c r="B57" s="39"/>
      <c r="H57" s="26"/>
      <c r="I57" s="26"/>
      <c r="J57" s="26"/>
      <c r="K57" s="26"/>
      <c r="L57" s="26"/>
      <c r="M57" s="106"/>
      <c r="N57" s="39"/>
    </row>
    <row r="58" spans="1:14" ht="18" customHeight="1">
      <c r="A58" s="4"/>
      <c r="B58" s="10" t="s">
        <v>38</v>
      </c>
      <c r="E58" s="23"/>
      <c r="F58" s="23"/>
      <c r="G58" s="23"/>
      <c r="H58" s="11">
        <f>SUM(H35:H38,H43,H45:H56)</f>
        <v>0</v>
      </c>
      <c r="I58" s="11">
        <f>SUM(I35:I38,I43,I45:I56)</f>
        <v>0</v>
      </c>
      <c r="J58" s="11">
        <f>SUM(J35:J38,J43,J45:J56)</f>
        <v>0</v>
      </c>
      <c r="K58" s="11">
        <f>SUM(K35:K38,K43,K45:K56)</f>
        <v>0</v>
      </c>
      <c r="L58" s="11">
        <f>SUM(L35:L38,L43,L45:L56)</f>
        <v>0</v>
      </c>
      <c r="M58" s="106">
        <f>ROUNDUP(SUM(H58:L58),0)</f>
        <v>0</v>
      </c>
      <c r="N58" s="39"/>
    </row>
    <row r="59" spans="1:14" ht="11.25">
      <c r="A59" s="4"/>
      <c r="H59" s="11"/>
      <c r="I59" s="11"/>
      <c r="J59" s="11"/>
      <c r="K59" s="11"/>
      <c r="L59" s="11"/>
      <c r="M59" s="111"/>
      <c r="N59" s="39"/>
    </row>
    <row r="60" spans="1:14" ht="11.25">
      <c r="A60" s="4"/>
      <c r="B60" s="22" t="s">
        <v>45</v>
      </c>
      <c r="G60" s="41"/>
      <c r="H60" s="45">
        <f>SUM(H30+H58)</f>
        <v>0</v>
      </c>
      <c r="I60" s="45">
        <f>SUM(I30+I58)</f>
        <v>0</v>
      </c>
      <c r="J60" s="45">
        <f>SUM(J30+J58)</f>
        <v>0</v>
      </c>
      <c r="K60" s="45">
        <f>SUM(K30+K58)</f>
        <v>0</v>
      </c>
      <c r="L60" s="45">
        <f>SUM(L30+L58)</f>
        <v>0</v>
      </c>
      <c r="M60" s="111">
        <f>ROUNDUP(SUM(H60:L60),0)</f>
        <v>0</v>
      </c>
      <c r="N60" s="39"/>
    </row>
    <row r="61" spans="1:14" ht="11.25">
      <c r="A61" s="4"/>
      <c r="H61" s="11"/>
      <c r="I61" s="11"/>
      <c r="J61" s="11"/>
      <c r="K61" s="11"/>
      <c r="L61" s="11"/>
      <c r="M61" s="111"/>
      <c r="N61" s="39"/>
    </row>
    <row r="62" spans="1:15" ht="11.25">
      <c r="A62" s="4"/>
      <c r="B62" s="10" t="s">
        <v>46</v>
      </c>
      <c r="F62" s="28">
        <f>O6</f>
        <v>0.65</v>
      </c>
      <c r="H62" s="11">
        <f>ROUND(H66*$O$6,0)</f>
        <v>0</v>
      </c>
      <c r="I62" s="11">
        <f>ROUND(I66*$O$6,0)</f>
        <v>0</v>
      </c>
      <c r="J62" s="11">
        <f>ROUND(J66*$O$6,0)</f>
        <v>0</v>
      </c>
      <c r="K62" s="11">
        <f>ROUND(K66*$O$6,0)</f>
        <v>0</v>
      </c>
      <c r="L62" s="11">
        <f>ROUND(L66*$O$6,0)</f>
        <v>0</v>
      </c>
      <c r="M62" s="111">
        <f>ROUNDUP(SUM(H62:L62),0)</f>
        <v>0</v>
      </c>
      <c r="N62" s="39">
        <v>79800</v>
      </c>
      <c r="O62" s="51"/>
    </row>
    <row r="63" spans="1:13" ht="9.75" customHeight="1">
      <c r="A63" s="4"/>
      <c r="H63" s="11"/>
      <c r="I63" s="11"/>
      <c r="J63" s="11"/>
      <c r="K63" s="11"/>
      <c r="L63" s="11"/>
      <c r="M63" s="111"/>
    </row>
    <row r="64" spans="1:15" s="50" customFormat="1" ht="24.75" customHeight="1">
      <c r="A64" s="46"/>
      <c r="B64" s="47" t="s">
        <v>47</v>
      </c>
      <c r="C64" s="48"/>
      <c r="D64" s="48"/>
      <c r="E64" s="48"/>
      <c r="F64" s="48"/>
      <c r="G64" s="48"/>
      <c r="H64" s="49">
        <f>SUM(H60:H62)</f>
        <v>0</v>
      </c>
      <c r="I64" s="49">
        <f>SUM(I60:I62)</f>
        <v>0</v>
      </c>
      <c r="J64" s="49">
        <f>SUM(J60:J62)</f>
        <v>0</v>
      </c>
      <c r="K64" s="49">
        <f>SUM(K60:K62)</f>
        <v>0</v>
      </c>
      <c r="L64" s="49">
        <f>SUM(L60:L62)</f>
        <v>0</v>
      </c>
      <c r="M64" s="116">
        <f>ROUNDUP(SUM(H64:L64),0)</f>
        <v>0</v>
      </c>
      <c r="O64" s="52"/>
    </row>
    <row r="65" spans="8:13" ht="11.25">
      <c r="H65" s="11"/>
      <c r="M65" s="11"/>
    </row>
    <row r="66" spans="3:13" ht="11.25">
      <c r="C66" s="3" t="s">
        <v>5</v>
      </c>
      <c r="H66" s="11">
        <f>H60-H35-H43-H55-H50-H52-H54</f>
        <v>0</v>
      </c>
      <c r="I66" s="11">
        <f>I60-I35-I43-I55-I50-I52-I54</f>
        <v>0</v>
      </c>
      <c r="J66" s="11">
        <f>J60-J35-J43-J55-J50-J52-J54</f>
        <v>0</v>
      </c>
      <c r="K66" s="11">
        <f>K60-K35-K43-K55-K50-K52-K54</f>
        <v>0</v>
      </c>
      <c r="L66" s="11">
        <f>L60-L35-L43-L55-L50-L52-L54</f>
        <v>0</v>
      </c>
      <c r="M66" s="11"/>
    </row>
    <row r="67" spans="8:13" ht="12" thickBot="1">
      <c r="H67" s="11"/>
      <c r="M67" s="11"/>
    </row>
    <row r="68" spans="5:13" ht="11.25">
      <c r="E68" s="103" t="s">
        <v>76</v>
      </c>
      <c r="F68" s="94"/>
      <c r="G68" s="94"/>
      <c r="H68" s="95" t="s">
        <v>57</v>
      </c>
      <c r="I68" s="95" t="s">
        <v>58</v>
      </c>
      <c r="J68" s="95" t="s">
        <v>59</v>
      </c>
      <c r="K68" s="95" t="s">
        <v>60</v>
      </c>
      <c r="L68" s="96" t="s">
        <v>61</v>
      </c>
      <c r="M68" s="11"/>
    </row>
    <row r="69" spans="5:13" ht="11.25">
      <c r="E69" s="97" t="s">
        <v>52</v>
      </c>
      <c r="F69" s="98" t="str">
        <f>C49</f>
        <v>(Name)</v>
      </c>
      <c r="G69" s="29"/>
      <c r="H69" s="73">
        <v>0</v>
      </c>
      <c r="I69" s="73">
        <v>0</v>
      </c>
      <c r="J69" s="73">
        <v>0</v>
      </c>
      <c r="K69" s="73">
        <v>0</v>
      </c>
      <c r="L69" s="74">
        <v>0</v>
      </c>
      <c r="M69" s="11"/>
    </row>
    <row r="70" spans="5:13" ht="11.25">
      <c r="E70" s="99" t="s">
        <v>48</v>
      </c>
      <c r="F70" s="100" t="str">
        <f>C51</f>
        <v>(Name)</v>
      </c>
      <c r="G70" s="29"/>
      <c r="H70" s="73">
        <v>0</v>
      </c>
      <c r="I70" s="73">
        <v>0</v>
      </c>
      <c r="J70" s="73">
        <v>0</v>
      </c>
      <c r="K70" s="73">
        <v>0</v>
      </c>
      <c r="L70" s="74">
        <v>0</v>
      </c>
      <c r="M70" s="11"/>
    </row>
    <row r="71" spans="5:13" ht="12" thickBot="1">
      <c r="E71" s="101" t="s">
        <v>52</v>
      </c>
      <c r="F71" s="102" t="str">
        <f>C53</f>
        <v>(Name)</v>
      </c>
      <c r="G71" s="89"/>
      <c r="H71" s="123">
        <v>0</v>
      </c>
      <c r="I71" s="123">
        <v>0</v>
      </c>
      <c r="J71" s="123">
        <v>0</v>
      </c>
      <c r="K71" s="123">
        <v>0</v>
      </c>
      <c r="L71" s="124">
        <v>0</v>
      </c>
      <c r="M71" s="11"/>
    </row>
    <row r="72" ht="11.25">
      <c r="M72" s="11"/>
    </row>
    <row r="73" spans="6:13" ht="13.5" customHeight="1" hidden="1" outlineLevel="1" thickBot="1">
      <c r="F73" s="125" t="s">
        <v>74</v>
      </c>
      <c r="G73" s="125"/>
      <c r="H73" s="125"/>
      <c r="I73" s="125"/>
      <c r="J73" s="125"/>
      <c r="K73" s="125"/>
      <c r="L73" s="125"/>
      <c r="M73" s="120" t="s">
        <v>83</v>
      </c>
    </row>
    <row r="74" spans="6:13" ht="11.25" hidden="1" outlineLevel="1">
      <c r="F74" s="62"/>
      <c r="G74" s="94"/>
      <c r="H74" s="76" t="s">
        <v>57</v>
      </c>
      <c r="I74" s="76" t="s">
        <v>58</v>
      </c>
      <c r="J74" s="76" t="s">
        <v>59</v>
      </c>
      <c r="K74" s="76" t="s">
        <v>60</v>
      </c>
      <c r="L74" s="77" t="s">
        <v>61</v>
      </c>
      <c r="M74" s="92"/>
    </row>
    <row r="75" spans="6:13" ht="11.25" hidden="1" outlineLevel="1">
      <c r="F75" s="64" t="s">
        <v>75</v>
      </c>
      <c r="G75" s="29"/>
      <c r="H75" s="78">
        <f>H60</f>
        <v>0</v>
      </c>
      <c r="I75" s="78">
        <f>I60</f>
        <v>0</v>
      </c>
      <c r="J75" s="78">
        <f>J60</f>
        <v>0</v>
      </c>
      <c r="K75" s="78">
        <f>K60</f>
        <v>0</v>
      </c>
      <c r="L75" s="79">
        <f>L60</f>
        <v>0</v>
      </c>
      <c r="M75" s="92"/>
    </row>
    <row r="76" spans="6:13" ht="11.25" hidden="1" outlineLevel="1">
      <c r="F76" s="104" t="s">
        <v>79</v>
      </c>
      <c r="G76" s="29"/>
      <c r="H76" s="73">
        <f>SUM(H60-H69,H70,H71)</f>
        <v>0</v>
      </c>
      <c r="I76" s="73">
        <f>SUM(I60-I69,I70,I71)</f>
        <v>0</v>
      </c>
      <c r="J76" s="73">
        <f>SUM(J60-J69,J70,J71)</f>
        <v>0</v>
      </c>
      <c r="K76" s="73">
        <f>SUM(K60-K69,K70,K71)</f>
        <v>0</v>
      </c>
      <c r="L76" s="74">
        <f>SUM(L60-L69,L70,L71)</f>
        <v>0</v>
      </c>
      <c r="M76" s="92"/>
    </row>
    <row r="77" spans="6:13" ht="11.25" hidden="1" outlineLevel="1">
      <c r="F77" s="122" t="s">
        <v>84</v>
      </c>
      <c r="G77" s="29"/>
      <c r="H77" s="73">
        <f>CEILING(H76,25000)</f>
        <v>0</v>
      </c>
      <c r="I77" s="73">
        <f>CEILING(I76,25000)</f>
        <v>0</v>
      </c>
      <c r="J77" s="73">
        <f>CEILING(J76,25000)</f>
        <v>0</v>
      </c>
      <c r="K77" s="73">
        <f>CEILING(K76,25000)</f>
        <v>0</v>
      </c>
      <c r="L77" s="74">
        <f>CEILING(L76,25000)</f>
        <v>0</v>
      </c>
      <c r="M77" s="92">
        <f>SUM(H77:L77)</f>
        <v>0</v>
      </c>
    </row>
    <row r="78" spans="6:13" ht="11.25" hidden="1" outlineLevel="1">
      <c r="F78" s="104" t="s">
        <v>80</v>
      </c>
      <c r="G78" s="29"/>
      <c r="H78" s="73">
        <f>H77-H76</f>
        <v>0</v>
      </c>
      <c r="I78" s="73">
        <f>I77-I76</f>
        <v>0</v>
      </c>
      <c r="J78" s="73">
        <f>J77-J76</f>
        <v>0</v>
      </c>
      <c r="K78" s="73">
        <f>K77-K76</f>
        <v>0</v>
      </c>
      <c r="L78" s="74">
        <f>L77-L76</f>
        <v>0</v>
      </c>
      <c r="M78" s="92"/>
    </row>
    <row r="79" spans="6:13" ht="11.25" hidden="1" outlineLevel="1">
      <c r="F79" s="121" t="s">
        <v>81</v>
      </c>
      <c r="G79" s="29"/>
      <c r="H79" s="73">
        <f>SUM(H77+H69,H70,H71)</f>
        <v>0</v>
      </c>
      <c r="I79" s="73">
        <f>SUM(I77+I69,I70,I71)</f>
        <v>0</v>
      </c>
      <c r="J79" s="73">
        <f>SUM(J77+J69,J70,J71)</f>
        <v>0</v>
      </c>
      <c r="K79" s="73">
        <f>SUM(K77+K69,K70,K71)</f>
        <v>0</v>
      </c>
      <c r="L79" s="74">
        <f>SUM(L77+L69,L70,L71)</f>
        <v>0</v>
      </c>
      <c r="M79" s="92">
        <f>SUM(H79:L79)</f>
        <v>0</v>
      </c>
    </row>
    <row r="80" spans="6:13" ht="11.25" hidden="1" outlineLevel="1">
      <c r="F80" s="121" t="s">
        <v>62</v>
      </c>
      <c r="G80" s="29"/>
      <c r="H80" s="73">
        <f>SUM((H79)-(H55+H43+H35+H54+H52+H50))*$O$6</f>
        <v>0</v>
      </c>
      <c r="I80" s="73">
        <f>SUM((I79)-(I55+I43+I35+I54+I52+I50))*$O$6</f>
        <v>0</v>
      </c>
      <c r="J80" s="73">
        <f>SUM((J79)-(J55+J43+J35+J54+J52+J50))*$O$6</f>
        <v>0</v>
      </c>
      <c r="K80" s="73">
        <f>SUM((K79)-(K55+K43+K35+K54+K52+K50))*$O$6</f>
        <v>0</v>
      </c>
      <c r="L80" s="74">
        <f>SUM((L79)-(L55+L43+L35+L54+L52+L50))*$O$6</f>
        <v>0</v>
      </c>
      <c r="M80" s="92">
        <f>SUM(H80:L80)</f>
        <v>0</v>
      </c>
    </row>
    <row r="81" spans="6:13" ht="12" hidden="1" outlineLevel="1" thickBot="1">
      <c r="F81" s="72" t="s">
        <v>63</v>
      </c>
      <c r="G81" s="89"/>
      <c r="H81" s="80">
        <f>SUM(H79:H80)</f>
        <v>0</v>
      </c>
      <c r="I81" s="80">
        <f>SUM(I79:I80)</f>
        <v>0</v>
      </c>
      <c r="J81" s="80">
        <f>SUM(J79:J80)</f>
        <v>0</v>
      </c>
      <c r="K81" s="80">
        <f>SUM(K79:K80)</f>
        <v>0</v>
      </c>
      <c r="L81" s="81">
        <f>SUM(L79:L80)</f>
        <v>0</v>
      </c>
      <c r="M81" s="119">
        <f>SUM(H81:L81)</f>
        <v>0</v>
      </c>
    </row>
    <row r="82" ht="12" collapsed="1">
      <c r="B82" s="53" t="s">
        <v>82</v>
      </c>
    </row>
    <row r="83" ht="12">
      <c r="B83" s="53"/>
    </row>
    <row r="91" ht="11.25">
      <c r="F91" s="90"/>
    </row>
  </sheetData>
  <sheetProtection/>
  <mergeCells count="7">
    <mergeCell ref="F73:L73"/>
    <mergeCell ref="O8:Q8"/>
    <mergeCell ref="O12:T12"/>
    <mergeCell ref="C1:F1"/>
    <mergeCell ref="C2:F2"/>
    <mergeCell ref="C3:F3"/>
    <mergeCell ref="O1:Q1"/>
  </mergeCells>
  <dataValidations count="1">
    <dataValidation type="list" showInputMessage="1" showErrorMessage="1" sqref="V1:V2 F10:F11">
      <formula1>$V$1:$V$2</formula1>
    </dataValidation>
  </dataValidations>
  <printOptions/>
  <pageMargins left="0.25" right="0.25" top="0.75" bottom="0.75" header="0.3" footer="0.3"/>
  <pageSetup horizontalDpi="300" verticalDpi="300" orientation="portrait" scale="99" r:id="rId1"/>
  <ignoredErrors>
    <ignoredError sqref="I19 J19 K19 L19 M19 R14 K14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Lehigh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Sheri Bushner</dc:creator>
  <cp:keywords/>
  <dc:description/>
  <cp:lastModifiedBy>Sarah Riccaboni</cp:lastModifiedBy>
  <cp:lastPrinted>2021-12-09T14:34:53Z</cp:lastPrinted>
  <dcterms:created xsi:type="dcterms:W3CDTF">1997-07-15T13:25:27Z</dcterms:created>
  <dcterms:modified xsi:type="dcterms:W3CDTF">2024-07-01T14:09:10Z</dcterms:modified>
  <cp:category/>
  <cp:version/>
  <cp:contentType/>
  <cp:contentStatus/>
</cp:coreProperties>
</file>